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025" windowHeight="12360" activeTab="0"/>
  </bookViews>
  <sheets>
    <sheet name="Instructions" sheetId="1" r:id="rId1"/>
    <sheet name="Estimating Costs" sheetId="2" r:id="rId2"/>
    <sheet name="Reporting Results" sheetId="3" r:id="rId3"/>
  </sheets>
  <definedNames/>
  <calcPr fullCalcOnLoad="1"/>
</workbook>
</file>

<file path=xl/sharedStrings.xml><?xml version="1.0" encoding="utf-8"?>
<sst xmlns="http://schemas.openxmlformats.org/spreadsheetml/2006/main" count="97" uniqueCount="74">
  <si>
    <t>Cost to Hypothetical Employer</t>
  </si>
  <si>
    <t>Proposed 2006 Contribution Rates</t>
  </si>
  <si>
    <t>NRA 60</t>
  </si>
  <si>
    <t>NRA 65</t>
  </si>
  <si>
    <t>Line</t>
  </si>
  <si>
    <t>Description</t>
  </si>
  <si>
    <t>Total</t>
  </si>
  <si>
    <t>Up to YMPE</t>
  </si>
  <si>
    <t>A</t>
  </si>
  <si>
    <t>Payroll</t>
  </si>
  <si>
    <t>Above YMPE</t>
  </si>
  <si>
    <t>Primary Pension Plan</t>
  </si>
  <si>
    <t>Existing 2005 Contribution Rates</t>
  </si>
  <si>
    <t>B</t>
  </si>
  <si>
    <t>Weighted Average Contribution Rate</t>
  </si>
  <si>
    <t>C=BxA</t>
  </si>
  <si>
    <t>Base Pension</t>
  </si>
  <si>
    <t>Supplemental Plan Cost Years 1-5</t>
  </si>
  <si>
    <t>D</t>
  </si>
  <si>
    <t>2.33% Accrual (future service only)</t>
  </si>
  <si>
    <t>n/a</t>
  </si>
  <si>
    <t>% Change in Contribution Rates</t>
  </si>
  <si>
    <t>E</t>
  </si>
  <si>
    <t>25 and out</t>
  </si>
  <si>
    <t>F</t>
  </si>
  <si>
    <t>Supplemental Plan Costs</t>
  </si>
  <si>
    <t>G=DxA</t>
  </si>
  <si>
    <t>H=ExA</t>
  </si>
  <si>
    <t>I=FxA</t>
  </si>
  <si>
    <t>J=G+H+I</t>
  </si>
  <si>
    <t>Total Supplementary Plan Cost</t>
  </si>
  <si>
    <t>K=C</t>
  </si>
  <si>
    <t xml:space="preserve">Base Plan Cost </t>
  </si>
  <si>
    <t>L=J+K</t>
  </si>
  <si>
    <t>Total Cost</t>
  </si>
  <si>
    <t>M=J</t>
  </si>
  <si>
    <t xml:space="preserve">$ change </t>
  </si>
  <si>
    <t>N=M/K</t>
  </si>
  <si>
    <t>% change</t>
  </si>
  <si>
    <t>Notes:</t>
  </si>
  <si>
    <t>Line A:</t>
  </si>
  <si>
    <t>You should input your best estimate of your OMERS payroll for both NRA 60 and NRA 65</t>
  </si>
  <si>
    <t xml:space="preserve">employees.  Enter total payroll, not OMERS contributions. This payroll number is required to </t>
  </si>
  <si>
    <t>calculate estimates for the costs of supplemental plans.</t>
  </si>
  <si>
    <t>Line B:</t>
  </si>
  <si>
    <t>Weighted Average Contribution Rate was derived from example 3 of OMERS presentation as circulated</t>
  </si>
  <si>
    <t>by MFOA.  It is based on the proposed 2006 contribution rates and the profile of employees for</t>
  </si>
  <si>
    <t>the overall plan. See the box at the right for a reminder of the changes in 2006 contribution rates</t>
  </si>
  <si>
    <t>Line C:</t>
  </si>
  <si>
    <t xml:space="preserve">Since the overall contribution rate on Line B is based on the proposed 2006 contribution rate and </t>
  </si>
  <si>
    <t xml:space="preserve">the employee profile (age, salaries, etc) of the overall plan, the amount shown on Line C will not </t>
  </si>
  <si>
    <t>reflect your actual contributions in 2005 for the primary plan.</t>
  </si>
  <si>
    <t>Line D:</t>
  </si>
  <si>
    <t>Percentage increase determined by OMERS for years 1 to 5 for the supplemental</t>
  </si>
  <si>
    <t>benefit shown for NRA 60. Rate is divided by 2 to determine employer contribution.</t>
  </si>
  <si>
    <t>Line E:</t>
  </si>
  <si>
    <t>Line F:</t>
  </si>
  <si>
    <t>30 and out</t>
  </si>
  <si>
    <t>Col. A</t>
  </si>
  <si>
    <t>Col. B</t>
  </si>
  <si>
    <t>Col. C</t>
  </si>
  <si>
    <t>Reporting Results</t>
  </si>
  <si>
    <t>Note:</t>
  </si>
  <si>
    <t>% Increase</t>
  </si>
  <si>
    <t xml:space="preserve">$ Impact on </t>
  </si>
  <si>
    <t>in Res. Tax</t>
  </si>
  <si>
    <t>Average</t>
  </si>
  <si>
    <t>$</t>
  </si>
  <si>
    <t>%</t>
  </si>
  <si>
    <t>Rate</t>
  </si>
  <si>
    <t>Residence</t>
  </si>
  <si>
    <t>Municipality</t>
  </si>
  <si>
    <t>Line M, Col. C as % tax change</t>
  </si>
  <si>
    <t>boxes shaeded in yellow draw information from the costing template tab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</si>
</sst>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_-;\-* #,##0_-;_-* &quot;-&quot;?_-;_-@_-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164" fontId="0" fillId="0" borderId="17" xfId="57" applyNumberFormat="1" applyFont="1" applyBorder="1" applyAlignment="1">
      <alignment horizontal="center"/>
    </xf>
    <xf numFmtId="164" fontId="0" fillId="0" borderId="18" xfId="57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5" fontId="2" fillId="33" borderId="0" xfId="42" applyNumberFormat="1" applyFont="1" applyFill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0" fontId="0" fillId="0" borderId="0" xfId="57" applyNumberFormat="1" applyFont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19" xfId="0" applyBorder="1" applyAlignment="1">
      <alignment/>
    </xf>
    <xf numFmtId="164" fontId="0" fillId="0" borderId="20" xfId="57" applyNumberFormat="1" applyFont="1" applyBorder="1" applyAlignment="1">
      <alignment horizontal="center"/>
    </xf>
    <xf numFmtId="164" fontId="0" fillId="0" borderId="21" xfId="57" applyNumberFormat="1" applyFont="1" applyBorder="1" applyAlignment="1">
      <alignment horizontal="center"/>
    </xf>
    <xf numFmtId="164" fontId="0" fillId="0" borderId="0" xfId="57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center"/>
    </xf>
    <xf numFmtId="0" fontId="0" fillId="0" borderId="15" xfId="0" applyBorder="1" applyAlignment="1">
      <alignment/>
    </xf>
    <xf numFmtId="164" fontId="0" fillId="0" borderId="15" xfId="57" applyNumberFormat="1" applyFont="1" applyBorder="1" applyAlignment="1">
      <alignment horizontal="center"/>
    </xf>
    <xf numFmtId="166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3" fontId="0" fillId="33" borderId="0" xfId="0" applyNumberFormat="1" applyFill="1" applyAlignment="1">
      <alignment horizontal="center"/>
    </xf>
    <xf numFmtId="164" fontId="0" fillId="33" borderId="0" xfId="57" applyNumberFormat="1" applyFont="1" applyFill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3">
      <selection activeCell="Q23" sqref="Q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3"/>
  <legacyDrawing r:id="rId2"/>
  <oleObjects>
    <oleObject progId="Document" shapeId="3823146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G32" sqref="G32"/>
    </sheetView>
  </sheetViews>
  <sheetFormatPr defaultColWidth="9.140625" defaultRowHeight="12.75"/>
  <cols>
    <col min="2" max="2" width="38.00390625" style="0" customWidth="1"/>
    <col min="3" max="3" width="14.140625" style="0" customWidth="1"/>
    <col min="4" max="4" width="16.00390625" style="0" bestFit="1" customWidth="1"/>
    <col min="5" max="5" width="15.00390625" style="0" bestFit="1" customWidth="1"/>
    <col min="8" max="8" width="13.28125" style="0" customWidth="1"/>
  </cols>
  <sheetData>
    <row r="1" ht="13.5" thickBot="1">
      <c r="A1" s="1"/>
    </row>
    <row r="2" spans="1:10" ht="20.25">
      <c r="A2" s="43" t="s">
        <v>0</v>
      </c>
      <c r="B2" s="43"/>
      <c r="C2" s="43"/>
      <c r="D2" s="43"/>
      <c r="E2" s="43"/>
      <c r="H2" s="2" t="s">
        <v>1</v>
      </c>
      <c r="I2" s="3"/>
      <c r="J2" s="4"/>
    </row>
    <row r="3" spans="1:10" ht="12.75">
      <c r="A3" s="1"/>
      <c r="H3" s="5"/>
      <c r="I3" s="6" t="s">
        <v>2</v>
      </c>
      <c r="J3" s="7" t="s">
        <v>3</v>
      </c>
    </row>
    <row r="4" spans="1:10" ht="13.5" thickBot="1">
      <c r="A4" s="8" t="s">
        <v>4</v>
      </c>
      <c r="B4" s="9" t="s">
        <v>5</v>
      </c>
      <c r="C4" s="8" t="s">
        <v>2</v>
      </c>
      <c r="D4" s="8" t="s">
        <v>3</v>
      </c>
      <c r="E4" s="8" t="s">
        <v>6</v>
      </c>
      <c r="H4" s="10" t="s">
        <v>7</v>
      </c>
      <c r="I4" s="11">
        <v>0.079</v>
      </c>
      <c r="J4" s="12">
        <v>0.065</v>
      </c>
    </row>
    <row r="5" spans="1:10" ht="13.5" thickBot="1">
      <c r="A5" s="32"/>
      <c r="B5" s="33"/>
      <c r="C5" s="32" t="s">
        <v>58</v>
      </c>
      <c r="D5" s="32" t="s">
        <v>59</v>
      </c>
      <c r="E5" s="32" t="s">
        <v>60</v>
      </c>
      <c r="H5" s="10"/>
      <c r="I5" s="11"/>
      <c r="J5" s="12"/>
    </row>
    <row r="6" spans="1:10" ht="12.75">
      <c r="A6" s="13" t="s">
        <v>8</v>
      </c>
      <c r="B6" s="14" t="s">
        <v>9</v>
      </c>
      <c r="C6" s="15">
        <v>18100000</v>
      </c>
      <c r="D6" s="15">
        <v>34900000</v>
      </c>
      <c r="E6" s="16">
        <f>SUM(C6:D6)</f>
        <v>53000000</v>
      </c>
      <c r="H6" s="10" t="s">
        <v>10</v>
      </c>
      <c r="I6" s="11">
        <v>0.107</v>
      </c>
      <c r="J6" s="12">
        <v>0.096</v>
      </c>
    </row>
    <row r="7" spans="1:10" ht="12.75">
      <c r="A7" s="13"/>
      <c r="C7" s="1"/>
      <c r="D7" s="1"/>
      <c r="H7" s="5"/>
      <c r="I7" s="17"/>
      <c r="J7" s="18"/>
    </row>
    <row r="8" spans="1:10" ht="12.75">
      <c r="A8" s="13"/>
      <c r="B8" s="14" t="s">
        <v>11</v>
      </c>
      <c r="C8" s="31"/>
      <c r="H8" s="44" t="s">
        <v>12</v>
      </c>
      <c r="I8" s="45"/>
      <c r="J8" s="46"/>
    </row>
    <row r="9" spans="1:10" ht="12.75">
      <c r="A9" s="13" t="s">
        <v>13</v>
      </c>
      <c r="B9" t="s">
        <v>14</v>
      </c>
      <c r="C9" s="19">
        <v>0.09060773480662983</v>
      </c>
      <c r="D9" s="19">
        <v>0.06876790830945559</v>
      </c>
      <c r="H9" s="5"/>
      <c r="I9" s="6" t="s">
        <v>2</v>
      </c>
      <c r="J9" s="7" t="s">
        <v>3</v>
      </c>
    </row>
    <row r="10" spans="1:10" ht="12.75">
      <c r="A10" s="13" t="s">
        <v>15</v>
      </c>
      <c r="B10" t="s">
        <v>16</v>
      </c>
      <c r="C10" s="20">
        <f>C9*C6</f>
        <v>1639999.9999999998</v>
      </c>
      <c r="D10" s="20">
        <f>D9*D6</f>
        <v>2400000</v>
      </c>
      <c r="H10" s="10" t="s">
        <v>7</v>
      </c>
      <c r="I10" s="11">
        <v>0.073</v>
      </c>
      <c r="J10" s="12">
        <v>0.06</v>
      </c>
    </row>
    <row r="11" spans="1:10" ht="12.75">
      <c r="A11" s="13"/>
      <c r="C11" s="1"/>
      <c r="D11" s="1"/>
      <c r="H11" s="10" t="s">
        <v>10</v>
      </c>
      <c r="I11" s="11">
        <v>0.098</v>
      </c>
      <c r="J11" s="12">
        <v>0.088</v>
      </c>
    </row>
    <row r="12" spans="1:10" ht="12.75">
      <c r="A12" s="13"/>
      <c r="B12" s="14" t="s">
        <v>17</v>
      </c>
      <c r="C12" s="1"/>
      <c r="D12" s="1"/>
      <c r="H12" s="5"/>
      <c r="I12" s="17"/>
      <c r="J12" s="18"/>
    </row>
    <row r="13" spans="1:10" ht="12.75">
      <c r="A13" s="13" t="s">
        <v>18</v>
      </c>
      <c r="B13" t="s">
        <v>19</v>
      </c>
      <c r="C13" s="19">
        <v>0.02</v>
      </c>
      <c r="D13" s="19" t="s">
        <v>20</v>
      </c>
      <c r="H13" s="44" t="s">
        <v>21</v>
      </c>
      <c r="I13" s="45"/>
      <c r="J13" s="46"/>
    </row>
    <row r="14" spans="1:10" ht="12.75">
      <c r="A14" s="13" t="s">
        <v>22</v>
      </c>
      <c r="B14" t="s">
        <v>23</v>
      </c>
      <c r="C14" s="19">
        <v>0.072</v>
      </c>
      <c r="D14" s="19" t="s">
        <v>20</v>
      </c>
      <c r="H14" s="5"/>
      <c r="I14" s="6" t="s">
        <v>2</v>
      </c>
      <c r="J14" s="7" t="s">
        <v>3</v>
      </c>
    </row>
    <row r="15" spans="1:10" ht="12.75">
      <c r="A15" s="13" t="s">
        <v>24</v>
      </c>
      <c r="B15" t="s">
        <v>57</v>
      </c>
      <c r="C15" s="19" t="s">
        <v>20</v>
      </c>
      <c r="D15" s="19">
        <f>0.0285/2</f>
        <v>0.01425</v>
      </c>
      <c r="H15" s="10" t="s">
        <v>7</v>
      </c>
      <c r="I15" s="11">
        <f>(I4-I10)/I10</f>
        <v>0.08219178082191789</v>
      </c>
      <c r="J15" s="12">
        <f>(J4-J10)/J10</f>
        <v>0.08333333333333341</v>
      </c>
    </row>
    <row r="16" spans="1:10" ht="13.5" thickBot="1">
      <c r="A16" s="13"/>
      <c r="C16" s="19"/>
      <c r="D16" s="19"/>
      <c r="H16" s="21" t="s">
        <v>10</v>
      </c>
      <c r="I16" s="22">
        <f>(I6-I11)/I11</f>
        <v>0.09183673469387749</v>
      </c>
      <c r="J16" s="23">
        <f>(J6-J11)/J11</f>
        <v>0.090909090909091</v>
      </c>
    </row>
    <row r="17" spans="1:5" ht="12.75">
      <c r="A17" s="13"/>
      <c r="B17" s="14" t="s">
        <v>25</v>
      </c>
      <c r="C17" s="24"/>
      <c r="D17" s="25"/>
      <c r="E17" s="16"/>
    </row>
    <row r="18" spans="1:5" ht="12.75">
      <c r="A18" s="13" t="s">
        <v>26</v>
      </c>
      <c r="B18" t="s">
        <v>19</v>
      </c>
      <c r="C18" s="25">
        <f aca="true" t="shared" si="0" ref="C18:D20">IF(C13="n/a","n/a",C13*C$6)</f>
        <v>362000</v>
      </c>
      <c r="D18" s="25" t="str">
        <f t="shared" si="0"/>
        <v>n/a</v>
      </c>
      <c r="E18" s="16"/>
    </row>
    <row r="19" spans="1:5" ht="12.75">
      <c r="A19" s="13" t="s">
        <v>27</v>
      </c>
      <c r="B19" t="s">
        <v>23</v>
      </c>
      <c r="C19" s="25">
        <f t="shared" si="0"/>
        <v>1303200</v>
      </c>
      <c r="D19" s="25" t="str">
        <f t="shared" si="0"/>
        <v>n/a</v>
      </c>
      <c r="E19" s="16"/>
    </row>
    <row r="20" spans="1:5" ht="12.75">
      <c r="A20" s="13" t="s">
        <v>28</v>
      </c>
      <c r="B20" t="s">
        <v>57</v>
      </c>
      <c r="C20" s="25" t="str">
        <f t="shared" si="0"/>
        <v>n/a</v>
      </c>
      <c r="D20" s="25">
        <f t="shared" si="0"/>
        <v>497325</v>
      </c>
      <c r="E20" s="16">
        <f>SUM(C20:D20)</f>
        <v>497325</v>
      </c>
    </row>
    <row r="21" spans="1:5" ht="12.75">
      <c r="A21" s="13" t="s">
        <v>29</v>
      </c>
      <c r="B21" s="26" t="s">
        <v>30</v>
      </c>
      <c r="C21" s="25">
        <f>SUM(C18:C20)</f>
        <v>1665200</v>
      </c>
      <c r="D21" s="25">
        <f>SUM(D18:D20)</f>
        <v>497325</v>
      </c>
      <c r="E21" s="16">
        <f>SUM(C21:D21)</f>
        <v>2162525</v>
      </c>
    </row>
    <row r="22" spans="1:5" ht="12.75">
      <c r="A22" s="13" t="s">
        <v>31</v>
      </c>
      <c r="B22" t="s">
        <v>32</v>
      </c>
      <c r="C22" s="27">
        <f>C10</f>
        <v>1639999.9999999998</v>
      </c>
      <c r="D22" s="27">
        <f>D10</f>
        <v>2400000</v>
      </c>
      <c r="E22" s="16">
        <f>SUM(C22:D22)</f>
        <v>4040000</v>
      </c>
    </row>
    <row r="23" spans="1:5" ht="12.75">
      <c r="A23" s="13" t="s">
        <v>33</v>
      </c>
      <c r="B23" t="s">
        <v>34</v>
      </c>
      <c r="C23" s="25">
        <f>SUM(C21:C22)</f>
        <v>3305200</v>
      </c>
      <c r="D23" s="25">
        <f>SUM(D21:D22)</f>
        <v>2897325</v>
      </c>
      <c r="E23" s="16">
        <f>SUM(C23:D23)</f>
        <v>6202525</v>
      </c>
    </row>
    <row r="24" spans="1:4" ht="12.75">
      <c r="A24" s="13"/>
      <c r="C24" s="1"/>
      <c r="D24" s="1"/>
    </row>
    <row r="25" spans="1:5" ht="12.75">
      <c r="A25" s="13" t="s">
        <v>35</v>
      </c>
      <c r="B25" t="s">
        <v>36</v>
      </c>
      <c r="C25" s="25">
        <f>C21</f>
        <v>1665200</v>
      </c>
      <c r="D25" s="25">
        <f>D23-D22</f>
        <v>497325</v>
      </c>
      <c r="E25" s="25">
        <f>E23-E22</f>
        <v>2162525</v>
      </c>
    </row>
    <row r="26" spans="1:5" ht="13.5" thickBot="1">
      <c r="A26" s="8" t="s">
        <v>37</v>
      </c>
      <c r="B26" s="28" t="s">
        <v>38</v>
      </c>
      <c r="C26" s="29">
        <f>C25/C22</f>
        <v>1.0153658536585368</v>
      </c>
      <c r="D26" s="29">
        <f>D25/D22</f>
        <v>0.20721875</v>
      </c>
      <c r="E26" s="29">
        <f>E25/E22</f>
        <v>0.5352784653465347</v>
      </c>
    </row>
    <row r="27" spans="1:5" ht="12.75">
      <c r="A27" s="1"/>
      <c r="C27" s="25">
        <f>SUM(C23)</f>
        <v>3305200</v>
      </c>
      <c r="D27" s="30">
        <f>SUM(D25:D26)</f>
        <v>497325.20721875</v>
      </c>
      <c r="E27" s="16">
        <f>SUM(E21:E25)</f>
        <v>14567575</v>
      </c>
    </row>
    <row r="28" ht="12.75">
      <c r="A28" s="13" t="s">
        <v>39</v>
      </c>
    </row>
    <row r="29" spans="1:2" ht="12.75">
      <c r="A29" s="1" t="s">
        <v>40</v>
      </c>
      <c r="B29" t="s">
        <v>41</v>
      </c>
    </row>
    <row r="30" spans="1:2" ht="12.75">
      <c r="A30" s="1"/>
      <c r="B30" t="s">
        <v>42</v>
      </c>
    </row>
    <row r="31" spans="1:2" ht="12.75">
      <c r="A31" s="1"/>
      <c r="B31" t="s">
        <v>43</v>
      </c>
    </row>
    <row r="32" ht="12.75">
      <c r="A32" s="1"/>
    </row>
    <row r="33" spans="1:2" ht="12.75">
      <c r="A33" s="1" t="s">
        <v>44</v>
      </c>
      <c r="B33" t="s">
        <v>45</v>
      </c>
    </row>
    <row r="34" spans="1:2" ht="12.75">
      <c r="A34" s="1"/>
      <c r="B34" t="s">
        <v>46</v>
      </c>
    </row>
    <row r="35" spans="1:2" ht="12.75">
      <c r="A35" s="1"/>
      <c r="B35" t="s">
        <v>47</v>
      </c>
    </row>
    <row r="36" ht="12.75">
      <c r="A36" s="1"/>
    </row>
    <row r="37" spans="1:2" ht="12.75">
      <c r="A37" s="1" t="s">
        <v>48</v>
      </c>
      <c r="B37" t="s">
        <v>49</v>
      </c>
    </row>
    <row r="38" spans="1:2" ht="12.75">
      <c r="A38" s="1"/>
      <c r="B38" t="s">
        <v>50</v>
      </c>
    </row>
    <row r="39" spans="1:2" ht="12.75">
      <c r="A39" s="1"/>
      <c r="B39" t="s">
        <v>51</v>
      </c>
    </row>
    <row r="40" ht="12.75">
      <c r="A40" s="1"/>
    </row>
    <row r="41" spans="1:2" ht="12.75">
      <c r="A41" s="1" t="s">
        <v>52</v>
      </c>
      <c r="B41" t="s">
        <v>53</v>
      </c>
    </row>
    <row r="42" spans="1:2" ht="12.75">
      <c r="A42" s="1"/>
      <c r="B42" t="s">
        <v>54</v>
      </c>
    </row>
    <row r="43" ht="12.75">
      <c r="A43" s="1"/>
    </row>
    <row r="44" spans="1:2" ht="12.75">
      <c r="A44" s="1" t="s">
        <v>55</v>
      </c>
      <c r="B44" t="s">
        <v>53</v>
      </c>
    </row>
    <row r="45" spans="1:2" ht="12.75">
      <c r="A45" s="1"/>
      <c r="B45" t="s">
        <v>54</v>
      </c>
    </row>
    <row r="46" ht="12.75">
      <c r="A46" s="1"/>
    </row>
    <row r="47" spans="1:2" ht="12.75">
      <c r="A47" s="1" t="s">
        <v>56</v>
      </c>
      <c r="B47" t="s">
        <v>53</v>
      </c>
    </row>
    <row r="48" spans="1:2" ht="12.75">
      <c r="A48" s="1"/>
      <c r="B48" t="s">
        <v>54</v>
      </c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</sheetData>
  <sheetProtection/>
  <mergeCells count="3">
    <mergeCell ref="A2:E2"/>
    <mergeCell ref="H8:J8"/>
    <mergeCell ref="H13:J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4.28125" style="0" customWidth="1"/>
    <col min="2" max="5" width="15.421875" style="0" customWidth="1"/>
    <col min="6" max="7" width="15.8515625" style="0" customWidth="1"/>
  </cols>
  <sheetData>
    <row r="2" spans="1:7" ht="18">
      <c r="A2" s="47" t="s">
        <v>61</v>
      </c>
      <c r="B2" s="47"/>
      <c r="C2" s="47"/>
      <c r="D2" s="47"/>
      <c r="E2" s="47"/>
      <c r="F2" s="47"/>
      <c r="G2" s="47"/>
    </row>
    <row r="3" spans="1:7" ht="18">
      <c r="A3" s="34"/>
      <c r="B3" s="34"/>
      <c r="C3" s="34"/>
      <c r="D3" s="34"/>
      <c r="E3" s="34"/>
      <c r="F3" s="34"/>
      <c r="G3" s="34"/>
    </row>
    <row r="4" spans="1:7" ht="18">
      <c r="A4" s="34" t="s">
        <v>62</v>
      </c>
      <c r="B4" s="35" t="s">
        <v>73</v>
      </c>
      <c r="C4" s="34"/>
      <c r="D4" s="34"/>
      <c r="E4" s="34"/>
      <c r="F4" s="34"/>
      <c r="G4" s="34"/>
    </row>
    <row r="5" spans="1:7" ht="18">
      <c r="A5" s="34"/>
      <c r="B5" s="34"/>
      <c r="C5" s="34"/>
      <c r="D5" s="34"/>
      <c r="E5" s="34"/>
      <c r="F5" s="34"/>
      <c r="G5" s="34"/>
    </row>
    <row r="7" spans="4:7" ht="12.75">
      <c r="D7" s="48" t="s">
        <v>3</v>
      </c>
      <c r="E7" s="48"/>
      <c r="F7" s="36" t="s">
        <v>63</v>
      </c>
      <c r="G7" s="36" t="s">
        <v>64</v>
      </c>
    </row>
    <row r="8" spans="2:7" ht="12.75">
      <c r="B8" s="48" t="s">
        <v>2</v>
      </c>
      <c r="C8" s="48"/>
      <c r="F8" s="37" t="s">
        <v>65</v>
      </c>
      <c r="G8" s="37" t="s">
        <v>66</v>
      </c>
    </row>
    <row r="9" spans="1:7" ht="13.5" thickBot="1">
      <c r="A9" s="28"/>
      <c r="B9" s="38" t="s">
        <v>67</v>
      </c>
      <c r="C9" s="38" t="s">
        <v>68</v>
      </c>
      <c r="D9" s="38" t="s">
        <v>67</v>
      </c>
      <c r="E9" s="38" t="s">
        <v>68</v>
      </c>
      <c r="F9" s="39" t="s">
        <v>69</v>
      </c>
      <c r="G9" s="39" t="s">
        <v>70</v>
      </c>
    </row>
    <row r="10" spans="1:6" ht="25.5">
      <c r="A10" t="s">
        <v>71</v>
      </c>
      <c r="B10" s="41">
        <f>'Estimating Costs'!C25</f>
        <v>1665200</v>
      </c>
      <c r="C10" s="42">
        <f>'Estimating Costs'!C26</f>
        <v>1.0153658536585368</v>
      </c>
      <c r="D10" s="41">
        <f>'Estimating Costs'!D25</f>
        <v>497325</v>
      </c>
      <c r="E10" s="42">
        <f>'Estimating Costs'!D26</f>
        <v>0.20721875</v>
      </c>
      <c r="F10" s="40" t="s">
        <v>72</v>
      </c>
    </row>
  </sheetData>
  <sheetProtection/>
  <mergeCells count="3">
    <mergeCell ref="A2:G2"/>
    <mergeCell ref="D7:E7"/>
    <mergeCell ref="B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 Finance Officers' Association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Snezana Vukelic</dc:creator>
  <cp:keywords/>
  <dc:description/>
  <cp:lastModifiedBy>Snezana Vukelic</cp:lastModifiedBy>
  <dcterms:created xsi:type="dcterms:W3CDTF">2005-10-11T12:24:59Z</dcterms:created>
  <dcterms:modified xsi:type="dcterms:W3CDTF">2013-06-27T15:27:19Z</dcterms:modified>
  <cp:category/>
  <cp:version/>
  <cp:contentType/>
  <cp:contentStatus/>
</cp:coreProperties>
</file>